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5建設課下水道\下水道決算統計\H29決算統計\【経営比較分析表】2017_013641_47_1718\"/>
    </mc:Choice>
  </mc:AlternateContent>
  <workbookProtection workbookAlgorithmName="SHA-512" workbookHashValue="hNsYN6kHGwkAy6L7xXE8tGmz8m8DJYTnu7kma//p2qwH+3B/OGXfNcGP6DSsmJy9CmqdEljEDdR8OCbrdqbSQw==" workbookSaltValue="2Yjhs4wG0In6SfsBqf7/XQ==" workbookSpinCount="100000" lockStructure="1"/>
  <bookViews>
    <workbookView xWindow="0" yWindow="0" windowWidth="11136" windowHeight="8592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  <c r="D10" i="5" l="1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<sst xmlns="http://schemas.openxmlformats.org/spreadsheetml/2006/main" count="240" uniqueCount="127">
  <si>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</si>
  <si>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</si>
  <si>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</si>
  <si>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</si>
  <si>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</si>
  <si>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</si>
  <si>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</si>
  <si>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</si>
  <si>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</si>
  <si>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</si>
  <si>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</si>
  <si>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</si>
  <si>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</si>
  <si>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</si>
  <si>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</si>
  <si>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</si>
  <si>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</si>
  <si>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</si>
  <si>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</si>
  <si>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</si>
  <si>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</si>
  <si>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</si>
  <si>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</si>
  <si>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</si>
  <si>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</si>
  <si>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</si>
  <si>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</si>
  <si>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</si>
  <si>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</si>
  <si>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</si>
  <si>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</si>
  <si>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</si>
  <si>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</si>
  <si>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</si>
  <si>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</si>
  <si>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</si>
  <si>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</si>
  <si>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</si>
  <si>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</si>
  <si>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</si>
  <si>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</si>
  <si>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</si>
  <si>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</si>
  <si>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</si>
  <si>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</si>
  <si>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</si>
  <si>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</si>
  <si>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</si>
  <si>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</si>
  <si>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</si>
  <si>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</si>
  <si>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</si>
  <si>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</si>
  <si>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</si>
  <si>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</si>
  <si>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</si>
  <si>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</si>
  <si>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</si>
  <si>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</si>
  <si>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</si>
  <si>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</si>
  <si>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</si>
  <si>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</si>
  <si>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</si>
  <si>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</si>
  <si>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</si>
  <si>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</si>
  <si>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</si>
  <si>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</si>
  <si>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</si>
  <si>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</si>
  <si>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</si>
  <si>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</si>
  <si>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</si>
  <si>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</si>
  <si>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</si>
  <si>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</si>
  <si>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</si>
  <si>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</si>
  <si>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</si>
  <si>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</si>
  <si>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</si>
  <si>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</si>
  <si>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</si>
  <si>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</si>
  <si>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</si>
  <si>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</si>
  <si>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</si>
  <si>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</si>
  <si>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</si>
  <si>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</si>
  <si>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</si>
  <si>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</si>
  <si>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</si>
  <si>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</si>
  <si>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</si>
  <si>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</si>
  <si>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</si>
  <si>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</si>
  <si>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</si>
  <si>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</si>
  <si>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</si>
  <si>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</si>
  <si>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</si>
  <si>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</si>
  <si>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</si>
  <si>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</si>
  <si>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</si>
  <si>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</si>
  <si>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</si>
  <si>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</si>
  <si>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乙部町</t>
  </si>
  <si>
    <t>法非適用</t>
  </si>
  <si>
    <t>下水道事業</t>
  </si>
  <si>
    <t>漁業集落排水</t>
  </si>
  <si>
    <t>H3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</si>
  <si>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</si>
  <si>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</si>
  <si>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</si>
  <si>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</si>
  <si>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</si>
  <si>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</si>
  <si>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</si>
  <si>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</si>
  <si>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収益的収支比率は100％を下回っており、総収益についても、一般会計からの繰入金にかなり依存しており、健全な経営とは言えない状況となっている。
　また、経費回収率も、類似団体平均値及び全国平均は上回ってはいるものの55％と低く一般会計からの繰入金で賄われている。
　汚水処理原価については、類似団体平均値は上回っているものの、右肩下がりに年々
減少傾向となっていることから、今後も効率的な汚水処理を目指して取り組んでいく。</t>
    <rPh sb="1" eb="3">
      <t>シュウエキ</t>
    </rPh>
    <rPh sb="3" eb="4">
      <t>テキ</t>
    </rPh>
    <rPh sb="4" eb="6">
      <t>シュウシ</t>
    </rPh>
    <rPh sb="6" eb="8">
      <t>ヒリツ</t>
    </rPh>
    <rPh sb="14" eb="15">
      <t>シタ</t>
    </rPh>
    <rPh sb="15" eb="16">
      <t>マワ</t>
    </rPh>
    <rPh sb="21" eb="22">
      <t>ソウ</t>
    </rPh>
    <rPh sb="22" eb="24">
      <t>シュウエキ</t>
    </rPh>
    <rPh sb="30" eb="32">
      <t>イッパン</t>
    </rPh>
    <rPh sb="32" eb="34">
      <t>カイケイ</t>
    </rPh>
    <rPh sb="37" eb="39">
      <t>クリイレ</t>
    </rPh>
    <rPh sb="39" eb="40">
      <t>キン</t>
    </rPh>
    <rPh sb="44" eb="46">
      <t>イゾン</t>
    </rPh>
    <rPh sb="51" eb="53">
      <t>ケンゼン</t>
    </rPh>
    <rPh sb="54" eb="56">
      <t>ケイエイ</t>
    </rPh>
    <rPh sb="58" eb="59">
      <t>イ</t>
    </rPh>
    <rPh sb="62" eb="64">
      <t>ジョウキョウ</t>
    </rPh>
    <rPh sb="76" eb="78">
      <t>ケイヒ</t>
    </rPh>
    <rPh sb="78" eb="80">
      <t>カイシュウ</t>
    </rPh>
    <rPh sb="80" eb="81">
      <t>リツ</t>
    </rPh>
    <rPh sb="83" eb="85">
      <t>ルイジ</t>
    </rPh>
    <rPh sb="85" eb="87">
      <t>ダンタイ</t>
    </rPh>
    <rPh sb="87" eb="89">
      <t>ヘイキン</t>
    </rPh>
    <rPh sb="89" eb="90">
      <t>チ</t>
    </rPh>
    <rPh sb="90" eb="91">
      <t>オヨ</t>
    </rPh>
    <rPh sb="92" eb="93">
      <t>ゼン</t>
    </rPh>
    <rPh sb="93" eb="94">
      <t>コク</t>
    </rPh>
    <rPh sb="94" eb="96">
      <t>ヘイキン</t>
    </rPh>
    <rPh sb="97" eb="99">
      <t>ウワマワ</t>
    </rPh>
    <rPh sb="111" eb="112">
      <t>ヒク</t>
    </rPh>
    <rPh sb="113" eb="115">
      <t>イッパン</t>
    </rPh>
    <rPh sb="115" eb="117">
      <t>カイケイ</t>
    </rPh>
    <rPh sb="120" eb="122">
      <t>クリイレ</t>
    </rPh>
    <rPh sb="122" eb="123">
      <t>キン</t>
    </rPh>
    <rPh sb="124" eb="125">
      <t>マカナ</t>
    </rPh>
    <rPh sb="133" eb="135">
      <t>オスイ</t>
    </rPh>
    <rPh sb="135" eb="137">
      <t>ショリ</t>
    </rPh>
    <rPh sb="137" eb="139">
      <t>ゲンカ</t>
    </rPh>
    <rPh sb="145" eb="147">
      <t>ルイジ</t>
    </rPh>
    <rPh sb="147" eb="149">
      <t>ダンタイ</t>
    </rPh>
    <rPh sb="149" eb="151">
      <t>ヘイキン</t>
    </rPh>
    <rPh sb="151" eb="152">
      <t>チ</t>
    </rPh>
    <rPh sb="163" eb="165">
      <t>ミギカタ</t>
    </rPh>
    <rPh sb="165" eb="166">
      <t>サ</t>
    </rPh>
    <rPh sb="169" eb="171">
      <t>ネンネン</t>
    </rPh>
    <rPh sb="172" eb="174">
      <t>ゲンショウ</t>
    </rPh>
    <rPh sb="187" eb="189">
      <t>コンゴ</t>
    </rPh>
    <rPh sb="190" eb="192">
      <t>コウリツ</t>
    </rPh>
    <rPh sb="192" eb="193">
      <t>テキ</t>
    </rPh>
    <rPh sb="194" eb="196">
      <t>オスイ</t>
    </rPh>
    <rPh sb="196" eb="198">
      <t>ショリ</t>
    </rPh>
    <rPh sb="199" eb="201">
      <t>メザ</t>
    </rPh>
    <rPh sb="203" eb="204">
      <t>ト</t>
    </rPh>
    <rPh sb="205" eb="206">
      <t>ク</t>
    </rPh>
    <phoneticPr fontId="4"/>
  </si>
  <si>
    <t>　管渠については、供用開始から13年しか経過していないため、老朽化の進行は見られない。
　処理場についても目立った老朽化は見られないが、今後、電気設備等を中心とした更新工事の実施が予想される。</t>
    <rPh sb="1" eb="2">
      <t>カン</t>
    </rPh>
    <rPh sb="2" eb="3">
      <t>キョ</t>
    </rPh>
    <rPh sb="9" eb="11">
      <t>キョウヨウ</t>
    </rPh>
    <rPh sb="11" eb="13">
      <t>カイシ</t>
    </rPh>
    <rPh sb="17" eb="18">
      <t>ネン</t>
    </rPh>
    <rPh sb="20" eb="22">
      <t>ケイカ</t>
    </rPh>
    <rPh sb="30" eb="33">
      <t>ロウキュウカ</t>
    </rPh>
    <rPh sb="34" eb="36">
      <t>シンコウ</t>
    </rPh>
    <rPh sb="37" eb="38">
      <t>ミ</t>
    </rPh>
    <rPh sb="45" eb="48">
      <t>ショリジョウ</t>
    </rPh>
    <rPh sb="53" eb="55">
      <t>メダ</t>
    </rPh>
    <rPh sb="57" eb="60">
      <t>ロウキュウカ</t>
    </rPh>
    <rPh sb="61" eb="62">
      <t>ミ</t>
    </rPh>
    <rPh sb="68" eb="70">
      <t>コンゴ</t>
    </rPh>
    <rPh sb="71" eb="73">
      <t>デンキ</t>
    </rPh>
    <rPh sb="73" eb="75">
      <t>セツビ</t>
    </rPh>
    <rPh sb="75" eb="76">
      <t>トウ</t>
    </rPh>
    <rPh sb="77" eb="79">
      <t>チュウシン</t>
    </rPh>
    <rPh sb="82" eb="84">
      <t>コウシン</t>
    </rPh>
    <rPh sb="84" eb="86">
      <t>コウジ</t>
    </rPh>
    <rPh sb="87" eb="89">
      <t>ジッシ</t>
    </rPh>
    <rPh sb="90" eb="92">
      <t>ヨソウ</t>
    </rPh>
    <phoneticPr fontId="4"/>
  </si>
  <si>
    <t>　非効率な汚水処理を行っている現状については、施設利用率が２割とかなり低く、水洗化率も５割程度と、ここ数年は横這いとなっていることから、接続率の向上に努め、有収水量を増加させる取組みを行う必要があると思われる。
　なお、経営戦略については、平成28年度に策定済み。</t>
    <rPh sb="1" eb="2">
      <t>ヒ</t>
    </rPh>
    <rPh sb="2" eb="4">
      <t>コウリツ</t>
    </rPh>
    <rPh sb="5" eb="7">
      <t>オスイ</t>
    </rPh>
    <rPh sb="7" eb="9">
      <t>ショリ</t>
    </rPh>
    <rPh sb="10" eb="11">
      <t>オコナ</t>
    </rPh>
    <rPh sb="15" eb="17">
      <t>ゲンジョウ</t>
    </rPh>
    <rPh sb="23" eb="25">
      <t>シセツ</t>
    </rPh>
    <rPh sb="25" eb="28">
      <t>リヨウリツ</t>
    </rPh>
    <rPh sb="30" eb="31">
      <t>ワリ</t>
    </rPh>
    <rPh sb="35" eb="36">
      <t>ヒク</t>
    </rPh>
    <rPh sb="38" eb="40">
      <t>スイセン</t>
    </rPh>
    <rPh sb="40" eb="41">
      <t>カ</t>
    </rPh>
    <rPh sb="41" eb="42">
      <t>リツ</t>
    </rPh>
    <rPh sb="44" eb="45">
      <t>ワ</t>
    </rPh>
    <rPh sb="45" eb="47">
      <t>テイド</t>
    </rPh>
    <rPh sb="51" eb="53">
      <t>スウネン</t>
    </rPh>
    <rPh sb="54" eb="56">
      <t>ヨコバ</t>
    </rPh>
    <rPh sb="68" eb="70">
      <t>セツゾク</t>
    </rPh>
    <rPh sb="70" eb="71">
      <t>リツ</t>
    </rPh>
    <rPh sb="72" eb="74">
      <t>コウジョウ</t>
    </rPh>
    <rPh sb="75" eb="76">
      <t>ツト</t>
    </rPh>
    <rPh sb="78" eb="79">
      <t>ユウ</t>
    </rPh>
    <rPh sb="79" eb="80">
      <t>シュウ</t>
    </rPh>
    <rPh sb="80" eb="82">
      <t>スイリョウ</t>
    </rPh>
    <rPh sb="88" eb="90">
      <t>トリクミ</t>
    </rPh>
    <rPh sb="92" eb="93">
      <t>オコナ</t>
    </rPh>
    <rPh sb="94" eb="95">
      <t>ヒツ</t>
    </rPh>
    <rPh sb="95" eb="96">
      <t>ヨウ</t>
    </rPh>
    <rPh sb="100" eb="101">
      <t>オモ</t>
    </rPh>
    <rPh sb="110" eb="112">
      <t>ケイエイ</t>
    </rPh>
    <rPh sb="112" eb="114">
      <t>センリャク</t>
    </rPh>
    <rPh sb="120" eb="122">
      <t>ヘイセイ</t>
    </rPh>
    <rPh sb="124" eb="126">
      <t>ネンド</t>
    </rPh>
    <rPh sb="127" eb="129">
      <t>サクテイ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</si>
</sst>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7F-426F-BB45-AF9DB34E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820176"/>
        <c:axId val="397820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0.31</c:v>
                </c:pt>
                <c:pt idx="2">
                  <c:v>0.1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7F-426F-BB45-AF9DB34EC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820176"/>
        <c:axId val="397820568"/>
      </c:lineChart>
      <c:dateAx>
        <c:axId val="39782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7820568"/>
        <c:crosses val="autoZero"/>
        <c:auto val="1"/>
        <c:lblOffset val="100"/>
        <c:baseTimeUnit val="years"/>
      </c:dateAx>
      <c:valAx>
        <c:axId val="397820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782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23.32</c:v>
                </c:pt>
                <c:pt idx="1">
                  <c:v>23.83</c:v>
                </c:pt>
                <c:pt idx="2">
                  <c:v>23.83</c:v>
                </c:pt>
                <c:pt idx="3">
                  <c:v>23.83</c:v>
                </c:pt>
                <c:pt idx="4">
                  <c:v>22.8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D7-4757-BBC2-0848D6181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47424"/>
        <c:axId val="399147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31.37</c:v>
                </c:pt>
                <c:pt idx="1">
                  <c:v>29.86</c:v>
                </c:pt>
                <c:pt idx="2">
                  <c:v>29.28</c:v>
                </c:pt>
                <c:pt idx="3">
                  <c:v>29.4</c:v>
                </c:pt>
                <c:pt idx="4">
                  <c:v>29.8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D7-4757-BBC2-0848D6181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47424"/>
        <c:axId val="399147816"/>
      </c:lineChart>
      <c:dateAx>
        <c:axId val="39914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47816"/>
        <c:crosses val="autoZero"/>
        <c:auto val="1"/>
        <c:lblOffset val="100"/>
        <c:baseTimeUnit val="years"/>
      </c:dateAx>
      <c:valAx>
        <c:axId val="399147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4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43.14</c:v>
                </c:pt>
                <c:pt idx="1">
                  <c:v>52.41</c:v>
                </c:pt>
                <c:pt idx="2">
                  <c:v>54.3</c:v>
                </c:pt>
                <c:pt idx="3">
                  <c:v>53.65</c:v>
                </c:pt>
                <c:pt idx="4">
                  <c:v>53.4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05-434C-9C1F-FF3BF8A29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48992"/>
        <c:axId val="399149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67.38</c:v>
                </c:pt>
                <c:pt idx="1">
                  <c:v>65.95</c:v>
                </c:pt>
                <c:pt idx="2">
                  <c:v>66.819999999999993</c:v>
                </c:pt>
                <c:pt idx="3">
                  <c:v>63.77</c:v>
                </c:pt>
                <c:pt idx="4">
                  <c:v>66.95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05-434C-9C1F-FF3BF8A29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48992"/>
        <c:axId val="399149384"/>
      </c:lineChart>
      <c:dateAx>
        <c:axId val="399148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49384"/>
        <c:crosses val="autoZero"/>
        <c:auto val="1"/>
        <c:lblOffset val="100"/>
        <c:baseTimeUnit val="years"/>
      </c:dateAx>
      <c:valAx>
        <c:axId val="399149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48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67.209999999999994</c:v>
                </c:pt>
                <c:pt idx="1">
                  <c:v>70.37</c:v>
                </c:pt>
                <c:pt idx="2">
                  <c:v>67.69</c:v>
                </c:pt>
                <c:pt idx="3">
                  <c:v>66.45</c:v>
                </c:pt>
                <c:pt idx="4">
                  <c:v>66.72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57-47A2-88A6-63D4AA4D8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34880"/>
        <c:axId val="399135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57-47A2-88A6-63D4AA4D8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4880"/>
        <c:axId val="399135272"/>
      </c:lineChart>
      <c:dateAx>
        <c:axId val="39913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35272"/>
        <c:crosses val="autoZero"/>
        <c:auto val="1"/>
        <c:lblOffset val="100"/>
        <c:baseTimeUnit val="years"/>
      </c:dateAx>
      <c:valAx>
        <c:axId val="399135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3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9B-4B22-AC8B-577EC583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36448"/>
        <c:axId val="399136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9B-4B22-AC8B-577EC5839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6448"/>
        <c:axId val="399136840"/>
      </c:lineChart>
      <c:dateAx>
        <c:axId val="399136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36840"/>
        <c:crosses val="autoZero"/>
        <c:auto val="1"/>
        <c:lblOffset val="100"/>
        <c:baseTimeUnit val="years"/>
      </c:dateAx>
      <c:valAx>
        <c:axId val="399136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36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69-4EDC-9530-5BB353B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38016"/>
        <c:axId val="399138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69-4EDC-9530-5BB353B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8016"/>
        <c:axId val="399138408"/>
      </c:lineChart>
      <c:dateAx>
        <c:axId val="399138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38408"/>
        <c:crosses val="autoZero"/>
        <c:auto val="1"/>
        <c:lblOffset val="100"/>
        <c:baseTimeUnit val="years"/>
      </c:dateAx>
      <c:valAx>
        <c:axId val="399138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38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9A-4AE4-A9EA-B33E5EFB9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39584"/>
        <c:axId val="399139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9A-4AE4-A9EA-B33E5EFB9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9584"/>
        <c:axId val="399139976"/>
      </c:lineChart>
      <c:dateAx>
        <c:axId val="39913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39976"/>
        <c:crosses val="autoZero"/>
        <c:auto val="1"/>
        <c:lblOffset val="100"/>
        <c:baseTimeUnit val="years"/>
      </c:dateAx>
      <c:valAx>
        <c:axId val="399139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3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2C0-4303-88C5-2A9D9ED82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41152"/>
        <c:axId val="399141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2C0-4303-88C5-2A9D9ED82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41152"/>
        <c:axId val="399141544"/>
      </c:lineChart>
      <c:dateAx>
        <c:axId val="39914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41544"/>
        <c:crosses val="autoZero"/>
        <c:auto val="1"/>
        <c:lblOffset val="100"/>
        <c:baseTimeUnit val="years"/>
      </c:dateAx>
      <c:valAx>
        <c:axId val="399141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4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58C-41D8-9088-959728F7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42720"/>
        <c:axId val="399143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1716.47</c:v>
                </c:pt>
                <c:pt idx="1">
                  <c:v>1741.94</c:v>
                </c:pt>
                <c:pt idx="2">
                  <c:v>1451.54</c:v>
                </c:pt>
                <c:pt idx="3">
                  <c:v>1700.42</c:v>
                </c:pt>
                <c:pt idx="4">
                  <c:v>1491.92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58C-41D8-9088-959728F7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42720"/>
        <c:axId val="399143112"/>
      </c:lineChart>
      <c:dateAx>
        <c:axId val="399142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43112"/>
        <c:crosses val="autoZero"/>
        <c:auto val="1"/>
        <c:lblOffset val="100"/>
        <c:baseTimeUnit val="years"/>
      </c:dateAx>
      <c:valAx>
        <c:axId val="399143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42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47.24</c:v>
                </c:pt>
                <c:pt idx="1">
                  <c:v>46.2</c:v>
                </c:pt>
                <c:pt idx="2">
                  <c:v>43.13</c:v>
                </c:pt>
                <c:pt idx="3">
                  <c:v>54.85</c:v>
                </c:pt>
                <c:pt idx="4">
                  <c:v>55.6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4D7-4A05-8DB9-30A294AD7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44288"/>
        <c:axId val="39914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35.049999999999997</c:v>
                </c:pt>
                <c:pt idx="1">
                  <c:v>33.86</c:v>
                </c:pt>
                <c:pt idx="2">
                  <c:v>33.58</c:v>
                </c:pt>
                <c:pt idx="3">
                  <c:v>34.51</c:v>
                </c:pt>
                <c:pt idx="4">
                  <c:v>46.77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D7-4A05-8DB9-30A294AD7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44288"/>
        <c:axId val="399144680"/>
      </c:lineChart>
      <c:dateAx>
        <c:axId val="399144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44680"/>
        <c:crosses val="autoZero"/>
        <c:auto val="1"/>
        <c:lblOffset val="100"/>
        <c:baseTimeUnit val="years"/>
      </c:dateAx>
      <c:valAx>
        <c:axId val="39914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44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405.9</c:v>
                </c:pt>
                <c:pt idx="1">
                  <c:v>427.24</c:v>
                </c:pt>
                <c:pt idx="2">
                  <c:v>461.06</c:v>
                </c:pt>
                <c:pt idx="3">
                  <c:v>358.57</c:v>
                </c:pt>
                <c:pt idx="4">
                  <c:v>365.35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60-4E7D-A5F0-B9E7ECA4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45856"/>
        <c:axId val="399146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463.38</c:v>
                </c:pt>
                <c:pt idx="1">
                  <c:v>510.15</c:v>
                </c:pt>
                <c:pt idx="2">
                  <c:v>514.39</c:v>
                </c:pt>
                <c:pt idx="3">
                  <c:v>476.11</c:v>
                </c:pt>
                <c:pt idx="4">
                  <c:v>348.75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60-4E7D-A5F0-B9E7ECA4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45856"/>
        <c:axId val="399146248"/>
      </c:lineChart>
      <c:dateAx>
        <c:axId val="39914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99146248"/>
        <c:crosses val="autoZero"/>
        <c:auto val="1"/>
        <c:lblOffset val="100"/>
        <c:baseTimeUnit val="years"/>
      </c:dateAx>
      <c:valAx>
        <c:axId val="399146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914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G1" zoomScale="80" zoomScaleNormal="80" workbookViewId="0">
      <selection activeCell="CN77" sqref="CN77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2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2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4" t="str">
        <f>データ!H6</f>
        <v>北海道　乙部町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漁業集落排水</v>
      </c>
      <c r="Q8" s="71"/>
      <c r="R8" s="71"/>
      <c r="S8" s="71"/>
      <c r="T8" s="71"/>
      <c r="U8" s="71"/>
      <c r="V8" s="71"/>
      <c r="W8" s="71" t="str">
        <f>データ!L6</f>
        <v>H3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3833</v>
      </c>
      <c r="AM8" s="68"/>
      <c r="AN8" s="68"/>
      <c r="AO8" s="68"/>
      <c r="AP8" s="68"/>
      <c r="AQ8" s="68"/>
      <c r="AR8" s="68"/>
      <c r="AS8" s="68"/>
      <c r="AT8" s="67">
        <f>データ!T6</f>
        <v>162.59</v>
      </c>
      <c r="AU8" s="67"/>
      <c r="AV8" s="67"/>
      <c r="AW8" s="67"/>
      <c r="AX8" s="67"/>
      <c r="AY8" s="67"/>
      <c r="AZ8" s="67"/>
      <c r="BA8" s="67"/>
      <c r="BB8" s="67">
        <f>データ!U6</f>
        <v>23.57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11.28</v>
      </c>
      <c r="Q10" s="67"/>
      <c r="R10" s="67"/>
      <c r="S10" s="67"/>
      <c r="T10" s="67"/>
      <c r="U10" s="67"/>
      <c r="V10" s="67"/>
      <c r="W10" s="67">
        <f>データ!Q6</f>
        <v>95.24</v>
      </c>
      <c r="X10" s="67"/>
      <c r="Y10" s="67"/>
      <c r="Z10" s="67"/>
      <c r="AA10" s="67"/>
      <c r="AB10" s="67"/>
      <c r="AC10" s="67"/>
      <c r="AD10" s="68">
        <f>データ!R6</f>
        <v>3520</v>
      </c>
      <c r="AE10" s="68"/>
      <c r="AF10" s="68"/>
      <c r="AG10" s="68"/>
      <c r="AH10" s="68"/>
      <c r="AI10" s="68"/>
      <c r="AJ10" s="68"/>
      <c r="AK10" s="2"/>
      <c r="AL10" s="68">
        <f>データ!V6</f>
        <v>427</v>
      </c>
      <c r="AM10" s="68"/>
      <c r="AN10" s="68"/>
      <c r="AO10" s="68"/>
      <c r="AP10" s="68"/>
      <c r="AQ10" s="68"/>
      <c r="AR10" s="68"/>
      <c r="AS10" s="68"/>
      <c r="AT10" s="67">
        <f>データ!W6</f>
        <v>0.12</v>
      </c>
      <c r="AU10" s="67"/>
      <c r="AV10" s="67"/>
      <c r="AW10" s="67"/>
      <c r="AX10" s="67"/>
      <c r="AY10" s="67"/>
      <c r="AZ10" s="67"/>
      <c r="BA10" s="67"/>
      <c r="BB10" s="67">
        <f>データ!X6</f>
        <v>3558.33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2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2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2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2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2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2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2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2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2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2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2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2">
      <c r="C83" s="2" t="s">
        <v>41</v>
      </c>
    </row>
    <row r="84" spans="1:78" x14ac:dyDescent="0.2">
      <c r="C84" s="2" t="s">
        <v>42</v>
      </c>
    </row>
    <row r="85" spans="1:78" hidden="1" x14ac:dyDescent="0.2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2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【920.42】</v>
      </c>
      <c r="I86" s="25" t="str">
        <f>データ!CA6</f>
        <v>【47.34】</v>
      </c>
      <c r="J86" s="25" t="str">
        <f>データ!CL6</f>
        <v>【360.30】</v>
      </c>
      <c r="K86" s="25" t="str">
        <f>データ!CW6</f>
        <v>【34.06】</v>
      </c>
      <c r="L86" s="25" t="str">
        <f>データ!DH6</f>
        <v>【79.14】</v>
      </c>
      <c r="M86" s="25" t="s">
        <v>56</v>
      </c>
      <c r="N86" s="25" t="s">
        <v>57</v>
      </c>
      <c r="O86" s="25" t="str">
        <f>データ!EO6</f>
        <v>【0.01】</v>
      </c>
    </row>
  </sheetData>
  <sheetProtection algorithmName="SHA-512" hashValue="uTM0eIe94luEauYyeVIcIgxrMJ0aZVX0aV54LN5HPsuc4jJ1Krn6q8eO72yJt9ZNIxoFN/5lNMquxGI809/x3w==" saltValue="nIKndzLSxlymHOy5lBWdp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2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2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2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2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2">
      <c r="A6" s="27" t="s">
        <v>110</v>
      </c>
      <c r="B6" s="32">
        <f>B7</f>
        <v>2017</v>
      </c>
      <c r="C6" s="32">
        <f t="shared" ref="C6:X6" si="3">C7</f>
        <v>13641</v>
      </c>
      <c r="D6" s="32">
        <f t="shared" si="3"/>
        <v>47</v>
      </c>
      <c r="E6" s="32">
        <f t="shared" si="3"/>
        <v>17</v>
      </c>
      <c r="F6" s="32">
        <f t="shared" si="3"/>
        <v>6</v>
      </c>
      <c r="G6" s="32">
        <f t="shared" si="3"/>
        <v>0</v>
      </c>
      <c r="H6" s="32" t="str">
        <f t="shared" si="3"/>
        <v>北海道　乙部町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漁業集落排水</v>
      </c>
      <c r="L6" s="32" t="str">
        <f t="shared" si="3"/>
        <v>H3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11.28</v>
      </c>
      <c r="Q6" s="33">
        <f t="shared" si="3"/>
        <v>95.24</v>
      </c>
      <c r="R6" s="33">
        <f t="shared" si="3"/>
        <v>3520</v>
      </c>
      <c r="S6" s="33">
        <f t="shared" si="3"/>
        <v>3833</v>
      </c>
      <c r="T6" s="33">
        <f t="shared" si="3"/>
        <v>162.59</v>
      </c>
      <c r="U6" s="33">
        <f t="shared" si="3"/>
        <v>23.57</v>
      </c>
      <c r="V6" s="33">
        <f t="shared" si="3"/>
        <v>427</v>
      </c>
      <c r="W6" s="33">
        <f t="shared" si="3"/>
        <v>0.12</v>
      </c>
      <c r="X6" s="33">
        <f t="shared" si="3"/>
        <v>3558.33</v>
      </c>
      <c r="Y6" s="34">
        <f>IF(Y7="",NA(),Y7)</f>
        <v>67.209999999999994</v>
      </c>
      <c r="Z6" s="34">
        <f t="shared" ref="Z6:AH6" si="4">IF(Z7="",NA(),Z7)</f>
        <v>70.37</v>
      </c>
      <c r="AA6" s="34">
        <f t="shared" si="4"/>
        <v>67.69</v>
      </c>
      <c r="AB6" s="34">
        <f t="shared" si="4"/>
        <v>66.45</v>
      </c>
      <c r="AC6" s="34">
        <f t="shared" si="4"/>
        <v>66.72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1716.47</v>
      </c>
      <c r="BL6" s="34">
        <f t="shared" si="7"/>
        <v>1741.94</v>
      </c>
      <c r="BM6" s="34">
        <f t="shared" si="7"/>
        <v>1451.54</v>
      </c>
      <c r="BN6" s="34">
        <f t="shared" si="7"/>
        <v>1700.42</v>
      </c>
      <c r="BO6" s="34">
        <f t="shared" si="7"/>
        <v>1491.92</v>
      </c>
      <c r="BP6" s="33" t="str">
        <f>IF(BP7="","",IF(BP7="-","【-】","【"&amp;SUBSTITUTE(TEXT(BP7,"#,##0.00"),"-","△")&amp;"】"))</f>
        <v>【920.42】</v>
      </c>
      <c r="BQ6" s="34">
        <f>IF(BQ7="",NA(),BQ7)</f>
        <v>47.24</v>
      </c>
      <c r="BR6" s="34">
        <f t="shared" ref="BR6:BZ6" si="8">IF(BR7="",NA(),BR7)</f>
        <v>46.2</v>
      </c>
      <c r="BS6" s="34">
        <f t="shared" si="8"/>
        <v>43.13</v>
      </c>
      <c r="BT6" s="34">
        <f t="shared" si="8"/>
        <v>54.85</v>
      </c>
      <c r="BU6" s="34">
        <f t="shared" si="8"/>
        <v>55.6</v>
      </c>
      <c r="BV6" s="34">
        <f t="shared" si="8"/>
        <v>35.049999999999997</v>
      </c>
      <c r="BW6" s="34">
        <f t="shared" si="8"/>
        <v>33.86</v>
      </c>
      <c r="BX6" s="34">
        <f t="shared" si="8"/>
        <v>33.58</v>
      </c>
      <c r="BY6" s="34">
        <f t="shared" si="8"/>
        <v>34.51</v>
      </c>
      <c r="BZ6" s="34">
        <f t="shared" si="8"/>
        <v>46.77</v>
      </c>
      <c r="CA6" s="33" t="str">
        <f>IF(CA7="","",IF(CA7="-","【-】","【"&amp;SUBSTITUTE(TEXT(CA7,"#,##0.00"),"-","△")&amp;"】"))</f>
        <v>【47.34】</v>
      </c>
      <c r="CB6" s="34">
        <f>IF(CB7="",NA(),CB7)</f>
        <v>405.9</v>
      </c>
      <c r="CC6" s="34">
        <f t="shared" ref="CC6:CK6" si="9">IF(CC7="",NA(),CC7)</f>
        <v>427.24</v>
      </c>
      <c r="CD6" s="34">
        <f t="shared" si="9"/>
        <v>461.06</v>
      </c>
      <c r="CE6" s="34">
        <f t="shared" si="9"/>
        <v>358.57</v>
      </c>
      <c r="CF6" s="34">
        <f t="shared" si="9"/>
        <v>365.35</v>
      </c>
      <c r="CG6" s="34">
        <f t="shared" si="9"/>
        <v>463.38</v>
      </c>
      <c r="CH6" s="34">
        <f t="shared" si="9"/>
        <v>510.15</v>
      </c>
      <c r="CI6" s="34">
        <f t="shared" si="9"/>
        <v>514.39</v>
      </c>
      <c r="CJ6" s="34">
        <f t="shared" si="9"/>
        <v>476.11</v>
      </c>
      <c r="CK6" s="34">
        <f t="shared" si="9"/>
        <v>348.75</v>
      </c>
      <c r="CL6" s="33" t="str">
        <f>IF(CL7="","",IF(CL7="-","【-】","【"&amp;SUBSTITUTE(TEXT(CL7,"#,##0.00"),"-","△")&amp;"】"))</f>
        <v>【360.30】</v>
      </c>
      <c r="CM6" s="34">
        <f>IF(CM7="",NA(),CM7)</f>
        <v>23.32</v>
      </c>
      <c r="CN6" s="34">
        <f t="shared" ref="CN6:CV6" si="10">IF(CN7="",NA(),CN7)</f>
        <v>23.83</v>
      </c>
      <c r="CO6" s="34">
        <f t="shared" si="10"/>
        <v>23.83</v>
      </c>
      <c r="CP6" s="34">
        <f t="shared" si="10"/>
        <v>23.83</v>
      </c>
      <c r="CQ6" s="34">
        <f t="shared" si="10"/>
        <v>22.8</v>
      </c>
      <c r="CR6" s="34">
        <f t="shared" si="10"/>
        <v>31.37</v>
      </c>
      <c r="CS6" s="34">
        <f t="shared" si="10"/>
        <v>29.86</v>
      </c>
      <c r="CT6" s="34">
        <f t="shared" si="10"/>
        <v>29.28</v>
      </c>
      <c r="CU6" s="34">
        <f t="shared" si="10"/>
        <v>29.4</v>
      </c>
      <c r="CV6" s="34">
        <f t="shared" si="10"/>
        <v>29.8</v>
      </c>
      <c r="CW6" s="33" t="str">
        <f>IF(CW7="","",IF(CW7="-","【-】","【"&amp;SUBSTITUTE(TEXT(CW7,"#,##0.00"),"-","△")&amp;"】"))</f>
        <v>【34.06】</v>
      </c>
      <c r="CX6" s="34">
        <f>IF(CX7="",NA(),CX7)</f>
        <v>43.14</v>
      </c>
      <c r="CY6" s="34">
        <f t="shared" ref="CY6:DG6" si="11">IF(CY7="",NA(),CY7)</f>
        <v>52.41</v>
      </c>
      <c r="CZ6" s="34">
        <f t="shared" si="11"/>
        <v>54.3</v>
      </c>
      <c r="DA6" s="34">
        <f t="shared" si="11"/>
        <v>53.65</v>
      </c>
      <c r="DB6" s="34">
        <f t="shared" si="11"/>
        <v>53.4</v>
      </c>
      <c r="DC6" s="34">
        <f t="shared" si="11"/>
        <v>67.38</v>
      </c>
      <c r="DD6" s="34">
        <f t="shared" si="11"/>
        <v>65.95</v>
      </c>
      <c r="DE6" s="34">
        <f t="shared" si="11"/>
        <v>66.819999999999993</v>
      </c>
      <c r="DF6" s="34">
        <f t="shared" si="11"/>
        <v>63.77</v>
      </c>
      <c r="DG6" s="34">
        <f t="shared" si="11"/>
        <v>66.95</v>
      </c>
      <c r="DH6" s="33" t="str">
        <f>IF(DH7="","",IF(DH7="-","【-】","【"&amp;SUBSTITUTE(TEXT(DH7,"#,##0.00"),"-","△")&amp;"】"))</f>
        <v>【79.14】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0.25</v>
      </c>
      <c r="EK6" s="34">
        <f t="shared" si="14"/>
        <v>0.31</v>
      </c>
      <c r="EL6" s="34">
        <f t="shared" si="14"/>
        <v>0.1</v>
      </c>
      <c r="EM6" s="33">
        <f t="shared" si="14"/>
        <v>0</v>
      </c>
      <c r="EN6" s="33">
        <f t="shared" si="14"/>
        <v>0</v>
      </c>
      <c r="EO6" s="33" t="str">
        <f>IF(EO7="","",IF(EO7="-","【-】","【"&amp;SUBSTITUTE(TEXT(EO7,"#,##0.00"),"-","△")&amp;"】"))</f>
        <v>【0.01】</v>
      </c>
    </row>
    <row r="7" spans="1:145" s="35" customFormat="1" x14ac:dyDescent="0.2">
      <c r="A7" s="27"/>
      <c r="B7" s="36">
        <v>2017</v>
      </c>
      <c r="C7" s="36">
        <v>13641</v>
      </c>
      <c r="D7" s="36">
        <v>47</v>
      </c>
      <c r="E7" s="36">
        <v>17</v>
      </c>
      <c r="F7" s="36">
        <v>6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11.28</v>
      </c>
      <c r="Q7" s="37">
        <v>95.24</v>
      </c>
      <c r="R7" s="37">
        <v>3520</v>
      </c>
      <c r="S7" s="37">
        <v>3833</v>
      </c>
      <c r="T7" s="37">
        <v>162.59</v>
      </c>
      <c r="U7" s="37">
        <v>23.57</v>
      </c>
      <c r="V7" s="37">
        <v>427</v>
      </c>
      <c r="W7" s="37">
        <v>0.12</v>
      </c>
      <c r="X7" s="37">
        <v>3558.33</v>
      </c>
      <c r="Y7" s="37">
        <v>67.209999999999994</v>
      </c>
      <c r="Z7" s="37">
        <v>70.37</v>
      </c>
      <c r="AA7" s="37">
        <v>67.69</v>
      </c>
      <c r="AB7" s="37">
        <v>66.45</v>
      </c>
      <c r="AC7" s="37">
        <v>66.72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1716.47</v>
      </c>
      <c r="BL7" s="37">
        <v>1741.94</v>
      </c>
      <c r="BM7" s="37">
        <v>1451.54</v>
      </c>
      <c r="BN7" s="37">
        <v>1700.42</v>
      </c>
      <c r="BO7" s="37">
        <v>1491.92</v>
      </c>
      <c r="BP7" s="37">
        <v>920.42</v>
      </c>
      <c r="BQ7" s="37">
        <v>47.24</v>
      </c>
      <c r="BR7" s="37">
        <v>46.2</v>
      </c>
      <c r="BS7" s="37">
        <v>43.13</v>
      </c>
      <c r="BT7" s="37">
        <v>54.85</v>
      </c>
      <c r="BU7" s="37">
        <v>55.6</v>
      </c>
      <c r="BV7" s="37">
        <v>35.049999999999997</v>
      </c>
      <c r="BW7" s="37">
        <v>33.86</v>
      </c>
      <c r="BX7" s="37">
        <v>33.58</v>
      </c>
      <c r="BY7" s="37">
        <v>34.51</v>
      </c>
      <c r="BZ7" s="37">
        <v>46.77</v>
      </c>
      <c r="CA7" s="37">
        <v>47.34</v>
      </c>
      <c r="CB7" s="37">
        <v>405.9</v>
      </c>
      <c r="CC7" s="37">
        <v>427.24</v>
      </c>
      <c r="CD7" s="37">
        <v>461.06</v>
      </c>
      <c r="CE7" s="37">
        <v>358.57</v>
      </c>
      <c r="CF7" s="37">
        <v>365.35</v>
      </c>
      <c r="CG7" s="37">
        <v>463.38</v>
      </c>
      <c r="CH7" s="37">
        <v>510.15</v>
      </c>
      <c r="CI7" s="37">
        <v>514.39</v>
      </c>
      <c r="CJ7" s="37">
        <v>476.11</v>
      </c>
      <c r="CK7" s="37">
        <v>348.75</v>
      </c>
      <c r="CL7" s="37">
        <v>360.3</v>
      </c>
      <c r="CM7" s="37">
        <v>23.32</v>
      </c>
      <c r="CN7" s="37">
        <v>23.83</v>
      </c>
      <c r="CO7" s="37">
        <v>23.83</v>
      </c>
      <c r="CP7" s="37">
        <v>23.83</v>
      </c>
      <c r="CQ7" s="37">
        <v>22.8</v>
      </c>
      <c r="CR7" s="37">
        <v>31.37</v>
      </c>
      <c r="CS7" s="37">
        <v>29.86</v>
      </c>
      <c r="CT7" s="37">
        <v>29.28</v>
      </c>
      <c r="CU7" s="37">
        <v>29.4</v>
      </c>
      <c r="CV7" s="37">
        <v>29.8</v>
      </c>
      <c r="CW7" s="37">
        <v>34.06</v>
      </c>
      <c r="CX7" s="37">
        <v>43.14</v>
      </c>
      <c r="CY7" s="37">
        <v>52.41</v>
      </c>
      <c r="CZ7" s="37">
        <v>54.3</v>
      </c>
      <c r="DA7" s="37">
        <v>53.65</v>
      </c>
      <c r="DB7" s="37">
        <v>53.4</v>
      </c>
      <c r="DC7" s="37">
        <v>67.38</v>
      </c>
      <c r="DD7" s="37">
        <v>65.95</v>
      </c>
      <c r="DE7" s="37">
        <v>66.819999999999993</v>
      </c>
      <c r="DF7" s="37">
        <v>63.77</v>
      </c>
      <c r="DG7" s="37">
        <v>66.95</v>
      </c>
      <c r="DH7" s="37">
        <v>79.14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0.25</v>
      </c>
      <c r="EK7" s="37">
        <v>0.31</v>
      </c>
      <c r="EL7" s="37">
        <v>0.1</v>
      </c>
      <c r="EM7" s="37">
        <v>0</v>
      </c>
      <c r="EN7" s="37">
        <v>0</v>
      </c>
      <c r="EO7" s="37">
        <v>0.01</v>
      </c>
    </row>
    <row r="8" spans="1:145" x14ac:dyDescent="0.2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2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2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kensetsu006</cp:lastModifiedBy>
  <cp:lastPrinted>2019-01-21T05:19:13Z</cp:lastPrinted>
  <dcterms:created xsi:type="dcterms:W3CDTF">2018-12-03T09:32:11Z</dcterms:created>
  <dcterms:modified xsi:type="dcterms:W3CDTF">2019-01-21T05:19:33Z</dcterms:modified>
  <cp:category/>
</cp:coreProperties>
</file>